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D 2020\TOSHIBA_01 de Septiembre de  2017\MARCO 2020\RENTABILIZAR\CLIENTES CORREDORA\GERARDO CID\"/>
    </mc:Choice>
  </mc:AlternateContent>
  <bookViews>
    <workbookView xWindow="0" yWindow="0" windowWidth="14380" windowHeight="4420" tabRatio="986" activeTab="10"/>
  </bookViews>
  <sheets>
    <sheet name="Enero 2018" sheetId="12" r:id="rId1"/>
    <sheet name="Febrero 2018" sheetId="13" r:id="rId2"/>
    <sheet name="Marzo 2018" sheetId="14" r:id="rId3"/>
    <sheet name="Abril y Mayo 2018" sheetId="15" r:id="rId4"/>
    <sheet name="Junio 2018" sheetId="16" r:id="rId5"/>
    <sheet name="Julio 2018" sheetId="17" r:id="rId6"/>
    <sheet name="Agosto 2018" sheetId="18" r:id="rId7"/>
    <sheet name="Septiembre 2018" sheetId="19" r:id="rId8"/>
    <sheet name="Octubre 2018" sheetId="20" r:id="rId9"/>
    <sheet name="Noviembre 2018" sheetId="22" r:id="rId10"/>
    <sheet name="Diciembre 2018" sheetId="23" r:id="rId11"/>
  </sheets>
  <calcPr calcId="162913"/>
</workbook>
</file>

<file path=xl/calcChain.xml><?xml version="1.0" encoding="utf-8"?>
<calcChain xmlns="http://schemas.openxmlformats.org/spreadsheetml/2006/main">
  <c r="G20" i="23" l="1"/>
  <c r="G19" i="23"/>
  <c r="G18" i="23"/>
  <c r="G15" i="23"/>
  <c r="G25" i="23" s="1"/>
  <c r="G21" i="23" l="1"/>
  <c r="G26" i="23" s="1"/>
  <c r="G27" i="23" s="1"/>
  <c r="G33" i="22"/>
  <c r="G32" i="22"/>
  <c r="G22" i="22"/>
  <c r="G21" i="22"/>
  <c r="G23" i="22"/>
  <c r="G20" i="22"/>
  <c r="G34" i="22" s="1"/>
  <c r="G17" i="22"/>
  <c r="G38" i="22" s="1"/>
  <c r="G39" i="22" l="1"/>
  <c r="G40" i="22" s="1"/>
  <c r="G19" i="19"/>
  <c r="G16" i="19"/>
  <c r="G29" i="20" l="1"/>
  <c r="G17" i="20"/>
  <c r="G14" i="20"/>
  <c r="G20" i="19"/>
  <c r="G23" i="19" s="1"/>
  <c r="G23" i="20" l="1"/>
  <c r="G19" i="20"/>
  <c r="G24" i="20" s="1"/>
  <c r="G25" i="20" l="1"/>
  <c r="G33" i="19"/>
  <c r="G28" i="19"/>
  <c r="G27" i="19"/>
  <c r="G29" i="19" l="1"/>
  <c r="G28" i="18"/>
  <c r="G17" i="18"/>
  <c r="G18" i="18" s="1"/>
  <c r="G23" i="18" s="1"/>
  <c r="G14" i="18"/>
  <c r="G22" i="18" s="1"/>
  <c r="G24" i="18" l="1"/>
  <c r="G28" i="17"/>
  <c r="G17" i="17"/>
  <c r="G18" i="17" s="1"/>
  <c r="G23" i="17" s="1"/>
  <c r="G14" i="17"/>
  <c r="G22" i="17" s="1"/>
  <c r="G24" i="17" l="1"/>
  <c r="G28" i="16"/>
  <c r="G17" i="16"/>
  <c r="G18" i="16" s="1"/>
  <c r="G23" i="16" s="1"/>
  <c r="G14" i="16"/>
  <c r="G22" i="16" s="1"/>
  <c r="G24" i="16" l="1"/>
  <c r="G28" i="15"/>
  <c r="G17" i="15"/>
  <c r="G18" i="15" s="1"/>
  <c r="G23" i="15" s="1"/>
  <c r="G14" i="15"/>
  <c r="G22" i="15" s="1"/>
  <c r="G24" i="15" l="1"/>
  <c r="G28" i="14"/>
  <c r="G17" i="14"/>
  <c r="G18" i="14" s="1"/>
  <c r="G23" i="14" s="1"/>
  <c r="G14" i="14"/>
  <c r="G22" i="14" s="1"/>
  <c r="G24" i="14" l="1"/>
  <c r="G28" i="13"/>
  <c r="G17" i="13"/>
  <c r="G18" i="13" s="1"/>
  <c r="G23" i="13" s="1"/>
  <c r="G14" i="13"/>
  <c r="G22" i="13" s="1"/>
  <c r="G24" i="13" l="1"/>
  <c r="G32" i="12"/>
  <c r="G17" i="12"/>
  <c r="G22" i="12" s="1"/>
  <c r="G27" i="12" s="1"/>
  <c r="G14" i="12"/>
  <c r="G26" i="12" s="1"/>
  <c r="G28" i="12" l="1"/>
</calcChain>
</file>

<file path=xl/comments1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Arrendatario Pedro Carreño</t>
        </r>
      </text>
    </comment>
  </commentList>
</comments>
</file>

<file path=xl/comments10.xml><?xml version="1.0" encoding="utf-8"?>
<comments xmlns="http://schemas.openxmlformats.org/spreadsheetml/2006/main">
  <authors>
    <author>Usuario de Windows</author>
  </authors>
  <commentList>
    <comment ref="G13" authorId="0" shapeId="0">
      <text>
        <r>
          <rPr>
            <sz val="9"/>
            <color indexed="81"/>
            <rFont val="Tahoma"/>
            <family val="2"/>
          </rPr>
          <t xml:space="preserve">Arrendatario: Jorge Luis Coronel San Juan
Arrendado: 03-08-2018
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Arrendatario: Antonieta Tortorici
Arrendado: 05-10-2018</t>
        </r>
      </text>
    </comment>
  </commentList>
</comments>
</file>

<file path=xl/comments11.xml><?xml version="1.0" encoding="utf-8"?>
<comments xmlns="http://schemas.openxmlformats.org/spreadsheetml/2006/main">
  <authors>
    <author>Usuario de Windows</author>
  </authors>
  <commentList>
    <comment ref="G13" authorId="0" shapeId="0">
      <text>
        <r>
          <rPr>
            <sz val="9"/>
            <color indexed="81"/>
            <rFont val="Tahoma"/>
            <family val="2"/>
          </rPr>
          <t xml:space="preserve">Arrendatario: Jorge Luis Coronel San Juan
Arrendado: 03-08-2018
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Arrendatario: Antonieta Tortorici
Arrendado: 05-10-2018</t>
        </r>
      </text>
    </comment>
  </commentList>
</comments>
</file>

<file path=xl/comments2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Arrendatario Pedro Carreño</t>
        </r>
      </text>
    </comment>
  </commentList>
</comments>
</file>

<file path=xl/comments3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Arrendatario Pedro Carreño</t>
        </r>
      </text>
    </comment>
  </commentList>
</comments>
</file>

<file path=xl/comments4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Arrendatario Pedro Carreño</t>
        </r>
      </text>
    </comment>
  </commentList>
</comments>
</file>

<file path=xl/comments5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Arrendatario Pedro Carreño</t>
        </r>
      </text>
    </comment>
  </commentList>
</comments>
</file>

<file path=xl/comments6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Arrendatario Pedro Carreño</t>
        </r>
      </text>
    </comment>
  </commentList>
</comments>
</file>

<file path=xl/comments7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sz val="9"/>
            <color indexed="81"/>
            <rFont val="Tahoma"/>
            <family val="2"/>
          </rPr>
          <t>Arrendatario Pedro Carreño dejo el depto.
Hay nuevo arrendatario desde el 3 DE AGOSTO</t>
        </r>
      </text>
    </comment>
  </commentList>
</comments>
</file>

<file path=xl/comments8.xml><?xml version="1.0" encoding="utf-8"?>
<comments xmlns="http://schemas.openxmlformats.org/spreadsheetml/2006/main">
  <authors>
    <author>Usuario de Windows</author>
  </authors>
  <commentList>
    <comment ref="G13" authorId="0" shapeId="0">
      <text>
        <r>
          <rPr>
            <sz val="9"/>
            <color indexed="81"/>
            <rFont val="Tahoma"/>
            <family val="2"/>
          </rPr>
          <t>Arriendo mes de agosto de 2018.
Arrendado el 3 de agosto a Jorge Luis Coronel San Juan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Arriendo mes de Septiembre de 2018</t>
        </r>
      </text>
    </comment>
    <comment ref="G15" authorId="0" shapeId="0">
      <text>
        <r>
          <rPr>
            <sz val="9"/>
            <color indexed="81"/>
            <rFont val="Tahoma"/>
            <family val="2"/>
          </rPr>
          <t>Propietario tiene en su poder una garantia original del primer arriendo de $250.000.
El nuevo arrendatario dejó una garantía de $270.000, y se produce una diferencia de $20.000 en favor de propietario</t>
        </r>
      </text>
    </comment>
    <comment ref="G22" authorId="0" shapeId="0">
      <text>
        <r>
          <rPr>
            <sz val="9"/>
            <color indexed="81"/>
            <rFont val="Tahoma"/>
            <charset val="1"/>
          </rPr>
          <t>Pintura $45.000, aseo $0, gasto comun $104.574,  agua $7.310, luz $8.465, papel mural $25.000. (Total: $190.349)
Devuelto a arrendatario anterior de su garantía $59.651</t>
        </r>
      </text>
    </comment>
  </commentList>
</comments>
</file>

<file path=xl/comments9.xml><?xml version="1.0" encoding="utf-8"?>
<comments xmlns="http://schemas.openxmlformats.org/spreadsheetml/2006/main">
  <authors>
    <author>Usuario de Windows</author>
  </authors>
  <commentList>
    <comment ref="G13" authorId="0" shapeId="0">
      <text>
        <r>
          <rPr>
            <sz val="9"/>
            <color indexed="81"/>
            <rFont val="Tahoma"/>
            <family val="2"/>
          </rPr>
          <t>Arrendado el 3 de agosto a Jorge Luis Coronel San Juan</t>
        </r>
      </text>
    </comment>
  </commentList>
</comments>
</file>

<file path=xl/sharedStrings.xml><?xml version="1.0" encoding="utf-8"?>
<sst xmlns="http://schemas.openxmlformats.org/spreadsheetml/2006/main" count="405" uniqueCount="62">
  <si>
    <t xml:space="preserve">     </t>
  </si>
  <si>
    <t>Propietario</t>
  </si>
  <si>
    <t>Rut</t>
  </si>
  <si>
    <t>Rol</t>
  </si>
  <si>
    <t>:</t>
  </si>
  <si>
    <t>Teléfono</t>
  </si>
  <si>
    <t xml:space="preserve">: </t>
  </si>
  <si>
    <t>Mail</t>
  </si>
  <si>
    <t>INGRESOS:</t>
  </si>
  <si>
    <t>$</t>
  </si>
  <si>
    <t>Total</t>
  </si>
  <si>
    <t>.</t>
  </si>
  <si>
    <t>EGRESOS:</t>
  </si>
  <si>
    <t>RESUMEN:</t>
  </si>
  <si>
    <t>Ingresos</t>
  </si>
  <si>
    <t>Egresos</t>
  </si>
  <si>
    <t>: Gerardo Cid Navarro</t>
  </si>
  <si>
    <t>Arriendo Alvarez de Toledo 845, Depto 1011</t>
  </si>
  <si>
    <t>: 12.776.643-6</t>
  </si>
  <si>
    <t>gcidnavarro@gmail.com</t>
  </si>
  <si>
    <t>Datos transferencia</t>
  </si>
  <si>
    <t>: Banco Santander, Cta: 467053-1</t>
  </si>
  <si>
    <t>Administracion mensual</t>
  </si>
  <si>
    <t>Gasto proporcional que corresponde pagar al propietario por concepto de: luz, agua, gas y gasto común, durante el periodo que el depto estuvo sin arrendatario.</t>
  </si>
  <si>
    <t>Santiago, 11 de febrero de 2018</t>
  </si>
  <si>
    <t>Santiago, 10 de marzo de 2018</t>
  </si>
  <si>
    <t>Santiago, 08 de mayo de 2018</t>
  </si>
  <si>
    <t>Santiago, 09 de junio de 2018</t>
  </si>
  <si>
    <t>Santiago, 10 de julio de 2018</t>
  </si>
  <si>
    <t>Santiago, 10 de agosto de 2018</t>
  </si>
  <si>
    <t>Santiago, 10 de septiembre de 2018</t>
  </si>
  <si>
    <t>Administración</t>
  </si>
  <si>
    <t>Colocación</t>
  </si>
  <si>
    <t>Contrato notaria</t>
  </si>
  <si>
    <t>Gastos cubiertos por garantía</t>
  </si>
  <si>
    <t>Garantía Alvarez de Toledo 845, Depto 1011</t>
  </si>
  <si>
    <t>Administración octubre</t>
  </si>
  <si>
    <t>Cancelado de más en septiembre</t>
  </si>
  <si>
    <t>Santiago, 10 de octubre de 2018</t>
  </si>
  <si>
    <t>Santiago, 09 de noviembre de 2018</t>
  </si>
  <si>
    <t>Barras</t>
  </si>
  <si>
    <t>Lamparas</t>
  </si>
  <si>
    <t>Instalación Lámparas</t>
  </si>
  <si>
    <t>Agua</t>
  </si>
  <si>
    <t>Luz</t>
  </si>
  <si>
    <t>Notaría</t>
  </si>
  <si>
    <t>Garantía Departamental 950, depto 304</t>
  </si>
  <si>
    <t>Administración depto 1011</t>
  </si>
  <si>
    <t>Gastos Común agosto</t>
  </si>
  <si>
    <t>Gastos Común septiembre</t>
  </si>
  <si>
    <t>Colocación octubre depto 304</t>
  </si>
  <si>
    <t>Arriendo Departamental 950, depto 304 (octubre)</t>
  </si>
  <si>
    <t>Arriendo Departamental 950, depto 304 (noviembre)</t>
  </si>
  <si>
    <t>Administración depto 304 (octubre)</t>
  </si>
  <si>
    <t>Administración depto 304 (noviembre)</t>
  </si>
  <si>
    <t>Acuerdo 50% octubre</t>
  </si>
  <si>
    <t>Acuerdo 50% noviembre</t>
  </si>
  <si>
    <t>Administración depto 304</t>
  </si>
  <si>
    <t>Acuerdo 50%</t>
  </si>
  <si>
    <t>Santiago, 10 de diciembre de 2018</t>
  </si>
  <si>
    <t>Recuerda avisarme cuando te toca pagar el primer dividendo de esta propiedad.</t>
  </si>
  <si>
    <t>Arriendo Departamental 950, depto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</si>
</sst>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-&quot;$&quot;\ * #,##0_-;\-&quot;$&quot;\ * #,##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indexed="12"/>
      <name val="MS Sans Serif"/>
      <family val="2"/>
    </font>
    <font>
      <sz val="11"/>
      <name val="MS Sans Serif"/>
      <family val="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3" fillId="0" borderId="0" xfId="0" applyFont="1"/>
    <xf numFmtId="0" fontId="4" fillId="0" borderId="0" xfId="3" applyAlignment="1" applyProtection="1"/>
    <xf numFmtId="0" fontId="5" fillId="0" borderId="0" xfId="0" applyFont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0" fontId="2" fillId="0" borderId="0" xfId="0" applyFont="1" applyBorder="1" applyAlignment="1">
      <alignment horizontal="center"/>
    </xf>
    <xf numFmtId="166" fontId="2" fillId="0" borderId="0" xfId="2" applyNumberFormat="1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6" fontId="2" fillId="0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7" fillId="0" borderId="0" xfId="2" applyNumberFormat="1" applyFont="1" applyFill="1"/>
    <xf numFmtId="166" fontId="0" fillId="0" borderId="0" xfId="0" applyNumberFormat="1"/>
    <xf numFmtId="166" fontId="7" fillId="0" borderId="1" xfId="2" applyNumberFormat="1" applyFont="1" applyFill="1" applyBorder="1"/>
    <xf numFmtId="3" fontId="3" fillId="0" borderId="2" xfId="1" applyNumberFormat="1" applyFont="1" applyFill="1" applyBorder="1" applyAlignment="1">
      <alignment horizontal="center"/>
    </xf>
    <xf numFmtId="166" fontId="3" fillId="2" borderId="2" xfId="2" applyNumberFormat="1" applyFont="1" applyFill="1" applyBorder="1" applyAlignment="1">
      <alignment horizontal="center"/>
    </xf>
    <xf numFmtId="3" fontId="2" fillId="0" borderId="0" xfId="1" applyNumberFormat="1" applyFont="1" applyFill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Hipervínculo" xfId="3" builtinId="8"/>
    <cellStyle name="Millares" xfId="1" builtinId="3"/>
    <cellStyle name="Moneda" xfId="2" builtinId="4"/>
    <cellStyle name="Normal" xfId="0" builtinId="0"/>
    <cellStyle name="Norm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gcidnavarro@gmail.com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2"/>
  <sheetViews>
    <sheetView topLeftCell="A7" workbookViewId="0">
      <selection activeCell="I19" sqref="I19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24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 t="s">
        <v>11</v>
      </c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22</v>
      </c>
      <c r="D17" s="1"/>
      <c r="E17" s="1"/>
      <c r="F17" s="10" t="s">
        <v>9</v>
      </c>
      <c r="G17" s="3">
        <f>G13*7%</f>
        <v>17500</v>
      </c>
    </row>
    <row r="18" spans="2:7" ht="14.5" customHeight="1" x14ac:dyDescent="0.35">
      <c r="B18" s="4"/>
      <c r="C18" s="23" t="s">
        <v>23</v>
      </c>
      <c r="D18" s="24"/>
      <c r="E18" s="25"/>
      <c r="F18" s="10" t="s">
        <v>9</v>
      </c>
      <c r="G18" s="21">
        <v>31500</v>
      </c>
    </row>
    <row r="19" spans="2:7" x14ac:dyDescent="0.35">
      <c r="B19" s="4"/>
      <c r="C19" s="26"/>
      <c r="D19" s="27"/>
      <c r="E19" s="28"/>
      <c r="F19" s="10" t="s">
        <v>9</v>
      </c>
      <c r="G19" s="21"/>
    </row>
    <row r="20" spans="2:7" x14ac:dyDescent="0.35">
      <c r="B20" s="4"/>
      <c r="C20" s="26"/>
      <c r="D20" s="27"/>
      <c r="E20" s="28"/>
      <c r="F20" s="10" t="s">
        <v>9</v>
      </c>
      <c r="G20" s="21"/>
    </row>
    <row r="21" spans="2:7" ht="24" customHeight="1" thickBot="1" x14ac:dyDescent="0.4">
      <c r="B21" s="4"/>
      <c r="C21" s="29"/>
      <c r="D21" s="30"/>
      <c r="E21" s="31"/>
      <c r="F21" s="10" t="s">
        <v>9</v>
      </c>
      <c r="G21" s="22"/>
    </row>
    <row r="22" spans="2:7" ht="15" thickBot="1" x14ac:dyDescent="0.4">
      <c r="B22" s="1" t="s">
        <v>10</v>
      </c>
      <c r="C22" s="1"/>
      <c r="D22" s="1"/>
      <c r="E22" s="1"/>
      <c r="F22" s="10" t="s">
        <v>9</v>
      </c>
      <c r="G22" s="19">
        <f>SUM(G17:G21)</f>
        <v>49000</v>
      </c>
    </row>
    <row r="23" spans="2:7" x14ac:dyDescent="0.35">
      <c r="B23" s="1"/>
      <c r="C23" s="1"/>
      <c r="D23" s="1"/>
      <c r="E23" s="1"/>
      <c r="F23" s="2"/>
      <c r="G23" s="3"/>
    </row>
    <row r="24" spans="2:7" x14ac:dyDescent="0.35">
      <c r="B24" s="4" t="s">
        <v>13</v>
      </c>
      <c r="C24" s="1"/>
      <c r="D24" s="1"/>
      <c r="E24" s="1"/>
      <c r="F24" s="2"/>
      <c r="G24" s="3"/>
    </row>
    <row r="25" spans="2:7" x14ac:dyDescent="0.35">
      <c r="B25" s="1"/>
      <c r="C25" s="1"/>
      <c r="D25" s="1"/>
      <c r="E25" s="1"/>
      <c r="F25" s="2"/>
      <c r="G25" s="3"/>
    </row>
    <row r="26" spans="2:7" x14ac:dyDescent="0.35">
      <c r="B26" s="1" t="s">
        <v>14</v>
      </c>
      <c r="C26" s="1"/>
      <c r="D26" s="1"/>
      <c r="E26" s="1"/>
      <c r="F26" s="2" t="s">
        <v>9</v>
      </c>
      <c r="G26" s="11">
        <f>G14</f>
        <v>250000</v>
      </c>
    </row>
    <row r="27" spans="2:7" ht="15" thickBot="1" x14ac:dyDescent="0.4">
      <c r="B27" s="12" t="s">
        <v>15</v>
      </c>
      <c r="C27" s="12"/>
      <c r="D27" s="12"/>
      <c r="E27" s="12"/>
      <c r="F27" s="13" t="s">
        <v>9</v>
      </c>
      <c r="G27" s="14">
        <f>G22</f>
        <v>49000</v>
      </c>
    </row>
    <row r="28" spans="2:7" ht="15" thickBot="1" x14ac:dyDescent="0.4">
      <c r="B28" s="1" t="s">
        <v>10</v>
      </c>
      <c r="C28" s="1"/>
      <c r="D28" s="1"/>
      <c r="E28" s="1"/>
      <c r="F28" s="2" t="s">
        <v>9</v>
      </c>
      <c r="G28" s="20">
        <f>G26-G27</f>
        <v>201000</v>
      </c>
    </row>
    <row r="29" spans="2:7" ht="15" thickBot="1" x14ac:dyDescent="0.4">
      <c r="F29" s="2" t="s">
        <v>9</v>
      </c>
      <c r="G29" s="14"/>
    </row>
    <row r="30" spans="2:7" x14ac:dyDescent="0.35">
      <c r="F30" s="15"/>
      <c r="G30" s="16"/>
    </row>
    <row r="31" spans="2:7" ht="15" thickBot="1" x14ac:dyDescent="0.4">
      <c r="G31" s="18"/>
    </row>
    <row r="32" spans="2:7" x14ac:dyDescent="0.35">
      <c r="G32" s="17">
        <f>G30-G31</f>
        <v>0</v>
      </c>
    </row>
  </sheetData>
  <mergeCells count="2">
    <mergeCell ref="G18:G21"/>
    <mergeCell ref="C18:E21"/>
  </mergeCells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40"/>
  <sheetViews>
    <sheetView topLeftCell="A7" workbookViewId="0">
      <selection activeCell="E15" sqref="E15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39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x14ac:dyDescent="0.35">
      <c r="B13" s="8" t="s">
        <v>17</v>
      </c>
      <c r="C13" s="9"/>
      <c r="D13" s="9"/>
      <c r="E13" s="9"/>
      <c r="F13" s="7" t="s">
        <v>9</v>
      </c>
      <c r="G13" s="3">
        <v>270000</v>
      </c>
    </row>
    <row r="14" spans="2:7" x14ac:dyDescent="0.35">
      <c r="B14" s="8" t="s">
        <v>51</v>
      </c>
      <c r="C14" s="9"/>
      <c r="D14" s="9"/>
      <c r="E14" s="9"/>
      <c r="F14" s="7" t="s">
        <v>9</v>
      </c>
      <c r="G14" s="3">
        <v>255000</v>
      </c>
    </row>
    <row r="15" spans="2:7" x14ac:dyDescent="0.35">
      <c r="B15" s="8" t="s">
        <v>52</v>
      </c>
      <c r="C15" s="9"/>
      <c r="D15" s="9"/>
      <c r="E15" s="9"/>
      <c r="F15" s="7" t="s">
        <v>9</v>
      </c>
      <c r="G15" s="3">
        <v>255000</v>
      </c>
    </row>
    <row r="16" spans="2:7" ht="15" thickBot="1" x14ac:dyDescent="0.4">
      <c r="B16" s="8" t="s">
        <v>46</v>
      </c>
      <c r="C16" s="9"/>
      <c r="D16" s="9"/>
      <c r="E16" s="9"/>
      <c r="F16" s="7" t="s">
        <v>9</v>
      </c>
      <c r="G16" s="3">
        <v>255000</v>
      </c>
    </row>
    <row r="17" spans="2:7" ht="15" thickBot="1" x14ac:dyDescent="0.4">
      <c r="B17" s="1" t="s">
        <v>10</v>
      </c>
      <c r="C17" s="1"/>
      <c r="D17" s="1"/>
      <c r="E17" s="1"/>
      <c r="F17" s="2" t="s">
        <v>9</v>
      </c>
      <c r="G17" s="19">
        <f>SUM(G13:G16)</f>
        <v>1035000</v>
      </c>
    </row>
    <row r="18" spans="2:7" x14ac:dyDescent="0.35">
      <c r="B18" s="1"/>
      <c r="C18" s="1"/>
      <c r="D18" s="1"/>
      <c r="E18" s="1"/>
      <c r="F18" s="2"/>
      <c r="G18" s="3"/>
    </row>
    <row r="19" spans="2:7" x14ac:dyDescent="0.35">
      <c r="B19" s="4" t="s">
        <v>12</v>
      </c>
      <c r="C19" s="1"/>
      <c r="D19" s="1"/>
      <c r="E19" s="1"/>
      <c r="F19" s="2"/>
      <c r="G19" s="3"/>
    </row>
    <row r="20" spans="2:7" x14ac:dyDescent="0.35">
      <c r="B20" s="4"/>
      <c r="C20" s="1" t="s">
        <v>47</v>
      </c>
      <c r="D20" s="1"/>
      <c r="E20" s="1"/>
      <c r="F20" s="10" t="s">
        <v>9</v>
      </c>
      <c r="G20" s="3">
        <f>G13*7%</f>
        <v>18900</v>
      </c>
    </row>
    <row r="21" spans="2:7" x14ac:dyDescent="0.35">
      <c r="B21" s="4"/>
      <c r="C21" s="1" t="s">
        <v>53</v>
      </c>
      <c r="D21" s="1"/>
      <c r="E21" s="1"/>
      <c r="F21" s="10" t="s">
        <v>9</v>
      </c>
      <c r="G21" s="3">
        <f>G14*7%</f>
        <v>17850</v>
      </c>
    </row>
    <row r="22" spans="2:7" x14ac:dyDescent="0.35">
      <c r="B22" s="4"/>
      <c r="C22" s="1" t="s">
        <v>54</v>
      </c>
      <c r="D22" s="1"/>
      <c r="E22" s="1"/>
      <c r="F22" s="10" t="s">
        <v>9</v>
      </c>
      <c r="G22" s="3">
        <f>G15*7%</f>
        <v>17850</v>
      </c>
    </row>
    <row r="23" spans="2:7" x14ac:dyDescent="0.35">
      <c r="B23" s="4"/>
      <c r="C23" s="1" t="s">
        <v>50</v>
      </c>
      <c r="D23" s="1"/>
      <c r="E23" s="1"/>
      <c r="F23" s="10" t="s">
        <v>9</v>
      </c>
      <c r="G23" s="3">
        <f>G14*0.4</f>
        <v>102000</v>
      </c>
    </row>
    <row r="24" spans="2:7" x14ac:dyDescent="0.35">
      <c r="B24" s="4"/>
      <c r="C24" s="1" t="s">
        <v>40</v>
      </c>
      <c r="D24" s="1"/>
      <c r="E24" s="1"/>
      <c r="F24" s="10" t="s">
        <v>9</v>
      </c>
      <c r="G24" s="3">
        <v>66000</v>
      </c>
    </row>
    <row r="25" spans="2:7" x14ac:dyDescent="0.35">
      <c r="B25" s="4"/>
      <c r="C25" s="1" t="s">
        <v>41</v>
      </c>
      <c r="D25" s="1"/>
      <c r="E25" s="1"/>
      <c r="F25" s="10" t="s">
        <v>9</v>
      </c>
      <c r="G25" s="3">
        <v>29980</v>
      </c>
    </row>
    <row r="26" spans="2:7" x14ac:dyDescent="0.35">
      <c r="B26" s="4"/>
      <c r="C26" s="1" t="s">
        <v>42</v>
      </c>
      <c r="D26" s="1"/>
      <c r="E26" s="1"/>
      <c r="F26" s="10" t="s">
        <v>9</v>
      </c>
      <c r="G26" s="3">
        <v>6000</v>
      </c>
    </row>
    <row r="27" spans="2:7" x14ac:dyDescent="0.35">
      <c r="B27" s="4"/>
      <c r="C27" s="1" t="s">
        <v>48</v>
      </c>
      <c r="D27" s="1"/>
      <c r="E27" s="1"/>
      <c r="F27" s="10" t="s">
        <v>9</v>
      </c>
      <c r="G27" s="3">
        <v>13797</v>
      </c>
    </row>
    <row r="28" spans="2:7" x14ac:dyDescent="0.35">
      <c r="B28" s="4"/>
      <c r="C28" s="1" t="s">
        <v>49</v>
      </c>
      <c r="D28" s="1"/>
      <c r="E28" s="1"/>
      <c r="F28" s="10" t="s">
        <v>9</v>
      </c>
      <c r="G28" s="3">
        <v>35661</v>
      </c>
    </row>
    <row r="29" spans="2:7" x14ac:dyDescent="0.35">
      <c r="B29" s="4"/>
      <c r="C29" s="1" t="s">
        <v>43</v>
      </c>
      <c r="D29" s="1"/>
      <c r="E29" s="1"/>
      <c r="F29" s="10" t="s">
        <v>9</v>
      </c>
      <c r="G29" s="3">
        <v>660</v>
      </c>
    </row>
    <row r="30" spans="2:7" x14ac:dyDescent="0.35">
      <c r="B30" s="4"/>
      <c r="C30" s="1" t="s">
        <v>44</v>
      </c>
      <c r="D30" s="1"/>
      <c r="E30" s="1"/>
      <c r="F30" s="10" t="s">
        <v>9</v>
      </c>
      <c r="G30" s="3">
        <v>0</v>
      </c>
    </row>
    <row r="31" spans="2:7" x14ac:dyDescent="0.35">
      <c r="B31" s="4"/>
      <c r="C31" s="1" t="s">
        <v>45</v>
      </c>
      <c r="D31" s="1"/>
      <c r="E31" s="1"/>
      <c r="F31" s="10" t="s">
        <v>9</v>
      </c>
      <c r="G31" s="3">
        <v>12000</v>
      </c>
    </row>
    <row r="32" spans="2:7" x14ac:dyDescent="0.35">
      <c r="B32" s="4"/>
      <c r="C32" s="1" t="s">
        <v>55</v>
      </c>
      <c r="D32" s="1"/>
      <c r="E32" s="1"/>
      <c r="F32" s="10" t="s">
        <v>9</v>
      </c>
      <c r="G32" s="3">
        <f>G14/2</f>
        <v>127500</v>
      </c>
    </row>
    <row r="33" spans="2:7" ht="15" thickBot="1" x14ac:dyDescent="0.4">
      <c r="B33" s="4"/>
      <c r="C33" s="1" t="s">
        <v>56</v>
      </c>
      <c r="D33" s="1"/>
      <c r="E33" s="1"/>
      <c r="F33" s="10" t="s">
        <v>9</v>
      </c>
      <c r="G33" s="3">
        <f>G15/2</f>
        <v>127500</v>
      </c>
    </row>
    <row r="34" spans="2:7" ht="15" thickBot="1" x14ac:dyDescent="0.4">
      <c r="B34" s="1" t="s">
        <v>10</v>
      </c>
      <c r="C34" s="1"/>
      <c r="D34" s="1"/>
      <c r="E34" s="1"/>
      <c r="F34" s="10" t="s">
        <v>9</v>
      </c>
      <c r="G34" s="19">
        <f>SUM(G20:G33)</f>
        <v>575698</v>
      </c>
    </row>
    <row r="35" spans="2:7" x14ac:dyDescent="0.35">
      <c r="B35" s="1"/>
      <c r="C35" s="1"/>
      <c r="D35" s="1"/>
      <c r="E35" s="1"/>
      <c r="F35" s="2"/>
      <c r="G35" s="3"/>
    </row>
    <row r="36" spans="2:7" x14ac:dyDescent="0.35">
      <c r="B36" s="4" t="s">
        <v>13</v>
      </c>
      <c r="C36" s="1"/>
      <c r="D36" s="1"/>
      <c r="E36" s="1"/>
      <c r="F36" s="2"/>
      <c r="G36" s="3"/>
    </row>
    <row r="37" spans="2:7" x14ac:dyDescent="0.35">
      <c r="B37" s="1"/>
      <c r="C37" s="1"/>
      <c r="D37" s="1"/>
      <c r="E37" s="1"/>
      <c r="F37" s="2"/>
      <c r="G37" s="3"/>
    </row>
    <row r="38" spans="2:7" x14ac:dyDescent="0.35">
      <c r="B38" s="1" t="s">
        <v>14</v>
      </c>
      <c r="C38" s="1"/>
      <c r="D38" s="1"/>
      <c r="E38" s="1"/>
      <c r="F38" s="2" t="s">
        <v>9</v>
      </c>
      <c r="G38" s="11">
        <f>G17</f>
        <v>1035000</v>
      </c>
    </row>
    <row r="39" spans="2:7" ht="15" thickBot="1" x14ac:dyDescent="0.4">
      <c r="B39" s="12" t="s">
        <v>15</v>
      </c>
      <c r="C39" s="12"/>
      <c r="D39" s="12"/>
      <c r="E39" s="12"/>
      <c r="F39" s="13" t="s">
        <v>9</v>
      </c>
      <c r="G39" s="14">
        <f>G34</f>
        <v>575698</v>
      </c>
    </row>
    <row r="40" spans="2:7" ht="15" thickBot="1" x14ac:dyDescent="0.4">
      <c r="B40" s="1" t="s">
        <v>10</v>
      </c>
      <c r="C40" s="1"/>
      <c r="D40" s="1"/>
      <c r="E40" s="1"/>
      <c r="F40" s="2" t="s">
        <v>9</v>
      </c>
      <c r="G40" s="20">
        <f>G38-G39</f>
        <v>459302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7"/>
  <sheetViews>
    <sheetView tabSelected="1" workbookViewId="0">
      <selection activeCell="I25" sqref="I25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59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x14ac:dyDescent="0.35">
      <c r="B13" s="8" t="s">
        <v>17</v>
      </c>
      <c r="C13" s="9"/>
      <c r="D13" s="9"/>
      <c r="E13" s="9"/>
      <c r="F13" s="7" t="s">
        <v>9</v>
      </c>
      <c r="G13" s="3">
        <v>270000</v>
      </c>
    </row>
    <row r="14" spans="2:7" ht="15" thickBot="1" x14ac:dyDescent="0.4">
      <c r="B14" s="8" t="s">
        <v>61</v>
      </c>
      <c r="C14" s="9"/>
      <c r="D14" s="9"/>
      <c r="E14" s="9"/>
      <c r="F14" s="7" t="s">
        <v>9</v>
      </c>
      <c r="G14" s="3">
        <v>255000</v>
      </c>
    </row>
    <row r="15" spans="2:7" ht="15" thickBot="1" x14ac:dyDescent="0.4">
      <c r="B15" s="1" t="s">
        <v>10</v>
      </c>
      <c r="C15" s="1"/>
      <c r="D15" s="1"/>
      <c r="E15" s="1"/>
      <c r="F15" s="2" t="s">
        <v>9</v>
      </c>
      <c r="G15" s="19">
        <f>SUM(G13:G14)</f>
        <v>525000</v>
      </c>
    </row>
    <row r="16" spans="2:7" x14ac:dyDescent="0.35">
      <c r="B16" s="1"/>
      <c r="C16" s="1"/>
      <c r="D16" s="1"/>
      <c r="E16" s="1"/>
      <c r="F16" s="2"/>
      <c r="G16" s="3"/>
    </row>
    <row r="17" spans="2:8" x14ac:dyDescent="0.35">
      <c r="B17" s="4" t="s">
        <v>12</v>
      </c>
      <c r="C17" s="1"/>
      <c r="D17" s="1"/>
      <c r="E17" s="1"/>
      <c r="F17" s="2"/>
      <c r="G17" s="3"/>
    </row>
    <row r="18" spans="2:8" x14ac:dyDescent="0.35">
      <c r="B18" s="4"/>
      <c r="C18" s="1" t="s">
        <v>47</v>
      </c>
      <c r="D18" s="1"/>
      <c r="E18" s="1"/>
      <c r="F18" s="10" t="s">
        <v>9</v>
      </c>
      <c r="G18" s="3">
        <f>G13*7%</f>
        <v>18900</v>
      </c>
    </row>
    <row r="19" spans="2:8" x14ac:dyDescent="0.35">
      <c r="B19" s="4"/>
      <c r="C19" s="1" t="s">
        <v>57</v>
      </c>
      <c r="D19" s="1"/>
      <c r="E19" s="1"/>
      <c r="F19" s="10" t="s">
        <v>9</v>
      </c>
      <c r="G19" s="3">
        <f>G14*7%</f>
        <v>17850</v>
      </c>
    </row>
    <row r="20" spans="2:8" ht="15" thickBot="1" x14ac:dyDescent="0.4">
      <c r="B20" s="4"/>
      <c r="C20" s="1" t="s">
        <v>58</v>
      </c>
      <c r="D20" s="1"/>
      <c r="E20" s="1"/>
      <c r="F20" s="10" t="s">
        <v>9</v>
      </c>
      <c r="G20" s="3">
        <f>G14*50%</f>
        <v>127500</v>
      </c>
      <c r="H20" t="s">
        <v>60</v>
      </c>
    </row>
    <row r="21" spans="2:8" ht="15" thickBot="1" x14ac:dyDescent="0.4">
      <c r="B21" s="1" t="s">
        <v>10</v>
      </c>
      <c r="C21" s="1"/>
      <c r="D21" s="1"/>
      <c r="E21" s="1"/>
      <c r="F21" s="10" t="s">
        <v>9</v>
      </c>
      <c r="G21" s="19">
        <f>SUM(G18:G20)</f>
        <v>164250</v>
      </c>
    </row>
    <row r="22" spans="2:8" x14ac:dyDescent="0.35">
      <c r="B22" s="1"/>
      <c r="C22" s="1"/>
      <c r="D22" s="1"/>
      <c r="E22" s="1"/>
      <c r="F22" s="2"/>
      <c r="G22" s="3"/>
    </row>
    <row r="23" spans="2:8" x14ac:dyDescent="0.35">
      <c r="B23" s="4" t="s">
        <v>13</v>
      </c>
      <c r="C23" s="1"/>
      <c r="D23" s="1"/>
      <c r="E23" s="1"/>
      <c r="F23" s="2"/>
      <c r="G23" s="3"/>
    </row>
    <row r="24" spans="2:8" x14ac:dyDescent="0.35">
      <c r="B24" s="1"/>
      <c r="C24" s="1"/>
      <c r="D24" s="1"/>
      <c r="E24" s="1"/>
      <c r="F24" s="2"/>
      <c r="G24" s="3"/>
    </row>
    <row r="25" spans="2:8" x14ac:dyDescent="0.35">
      <c r="B25" s="1" t="s">
        <v>14</v>
      </c>
      <c r="C25" s="1"/>
      <c r="D25" s="1"/>
      <c r="E25" s="1"/>
      <c r="F25" s="2" t="s">
        <v>9</v>
      </c>
      <c r="G25" s="11">
        <f>G15</f>
        <v>525000</v>
      </c>
    </row>
    <row r="26" spans="2:8" ht="15" thickBot="1" x14ac:dyDescent="0.4">
      <c r="B26" s="12" t="s">
        <v>15</v>
      </c>
      <c r="C26" s="12"/>
      <c r="D26" s="12"/>
      <c r="E26" s="12"/>
      <c r="F26" s="13" t="s">
        <v>9</v>
      </c>
      <c r="G26" s="14">
        <f>G21</f>
        <v>164250</v>
      </c>
    </row>
    <row r="27" spans="2:8" ht="15" thickBot="1" x14ac:dyDescent="0.4">
      <c r="B27" s="1" t="s">
        <v>10</v>
      </c>
      <c r="C27" s="1"/>
      <c r="D27" s="1"/>
      <c r="E27" s="1"/>
      <c r="F27" s="2" t="s">
        <v>9</v>
      </c>
      <c r="G27" s="20">
        <f>G25-G26</f>
        <v>360750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I7" sqref="I7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24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22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15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J14" sqref="J14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25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22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15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4" workbookViewId="0">
      <selection activeCell="I18" sqref="I18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26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500000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500000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22</v>
      </c>
      <c r="D17" s="1"/>
      <c r="E17" s="1"/>
      <c r="F17" s="10" t="s">
        <v>9</v>
      </c>
      <c r="G17" s="3">
        <f>G13*7%</f>
        <v>35000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35000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1">
        <f>G14</f>
        <v>500000</v>
      </c>
    </row>
    <row r="23" spans="2:7" ht="15" thickBot="1" x14ac:dyDescent="0.4">
      <c r="B23" s="12" t="s">
        <v>15</v>
      </c>
      <c r="C23" s="12"/>
      <c r="D23" s="12"/>
      <c r="E23" s="12"/>
      <c r="F23" s="13" t="s">
        <v>9</v>
      </c>
      <c r="G23" s="14">
        <f>G18</f>
        <v>35000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465000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G17" sqref="G17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27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22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15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H10" sqref="H10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28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22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15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K16" sqref="K16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29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22</v>
      </c>
      <c r="D17" s="1"/>
      <c r="E17" s="1"/>
      <c r="F17" s="10" t="s">
        <v>9</v>
      </c>
      <c r="G17" s="3">
        <f>G13*7%</f>
        <v>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1">
        <f>G14</f>
        <v>0</v>
      </c>
    </row>
    <row r="23" spans="2:7" ht="15" thickBot="1" x14ac:dyDescent="0.4">
      <c r="B23" s="12" t="s">
        <v>15</v>
      </c>
      <c r="C23" s="12"/>
      <c r="D23" s="12"/>
      <c r="E23" s="12"/>
      <c r="F23" s="13" t="s">
        <v>9</v>
      </c>
      <c r="G23" s="14">
        <f>G18</f>
        <v>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33"/>
  <sheetViews>
    <sheetView workbookViewId="0">
      <selection activeCell="I15" sqref="I15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30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x14ac:dyDescent="0.35">
      <c r="B13" s="8" t="s">
        <v>17</v>
      </c>
      <c r="C13" s="9"/>
      <c r="D13" s="9"/>
      <c r="E13" s="9"/>
      <c r="F13" s="7" t="s">
        <v>9</v>
      </c>
      <c r="G13" s="3">
        <v>270000</v>
      </c>
    </row>
    <row r="14" spans="2:7" x14ac:dyDescent="0.35">
      <c r="B14" s="8" t="s">
        <v>17</v>
      </c>
      <c r="C14" s="9"/>
      <c r="D14" s="9"/>
      <c r="E14" s="9"/>
      <c r="F14" s="7"/>
      <c r="G14" s="3">
        <v>270000</v>
      </c>
    </row>
    <row r="15" spans="2:7" ht="15" thickBot="1" x14ac:dyDescent="0.4">
      <c r="B15" s="8" t="s">
        <v>35</v>
      </c>
      <c r="C15" s="9"/>
      <c r="D15" s="9"/>
      <c r="E15" s="9"/>
      <c r="F15" s="7" t="s">
        <v>9</v>
      </c>
      <c r="G15" s="3">
        <v>20000</v>
      </c>
    </row>
    <row r="16" spans="2:7" ht="15" thickBot="1" x14ac:dyDescent="0.4">
      <c r="B16" s="1" t="s">
        <v>10</v>
      </c>
      <c r="C16" s="1"/>
      <c r="D16" s="1"/>
      <c r="E16" s="1"/>
      <c r="F16" s="2" t="s">
        <v>9</v>
      </c>
      <c r="G16" s="19">
        <f>SUM(G13:G15)</f>
        <v>560000</v>
      </c>
    </row>
    <row r="17" spans="2:13" x14ac:dyDescent="0.35">
      <c r="B17" s="1"/>
      <c r="C17" s="1"/>
      <c r="D17" s="1"/>
      <c r="E17" s="1"/>
      <c r="F17" s="2"/>
      <c r="G17" s="3"/>
    </row>
    <row r="18" spans="2:13" x14ac:dyDescent="0.35">
      <c r="B18" s="4" t="s">
        <v>12</v>
      </c>
      <c r="C18" s="1"/>
      <c r="D18" s="1"/>
      <c r="E18" s="1"/>
      <c r="F18" s="2"/>
      <c r="G18" s="3"/>
    </row>
    <row r="19" spans="2:13" x14ac:dyDescent="0.35">
      <c r="B19" s="4"/>
      <c r="C19" s="1" t="s">
        <v>31</v>
      </c>
      <c r="D19" s="1"/>
      <c r="E19" s="1"/>
      <c r="F19" s="10" t="s">
        <v>9</v>
      </c>
      <c r="G19" s="3">
        <f>G13*7%</f>
        <v>18900</v>
      </c>
    </row>
    <row r="20" spans="2:13" x14ac:dyDescent="0.35">
      <c r="B20" s="4"/>
      <c r="C20" s="1" t="s">
        <v>32</v>
      </c>
      <c r="D20" s="1"/>
      <c r="E20" s="1"/>
      <c r="F20" s="10" t="s">
        <v>9</v>
      </c>
      <c r="G20" s="3">
        <f>G13*40%</f>
        <v>108000</v>
      </c>
      <c r="M20" s="17"/>
    </row>
    <row r="21" spans="2:13" x14ac:dyDescent="0.35">
      <c r="B21" s="4"/>
      <c r="C21" s="1" t="s">
        <v>33</v>
      </c>
      <c r="D21" s="1"/>
      <c r="E21" s="1"/>
      <c r="F21" s="10" t="s">
        <v>9</v>
      </c>
      <c r="G21" s="3">
        <v>12000</v>
      </c>
    </row>
    <row r="22" spans="2:13" ht="15" thickBot="1" x14ac:dyDescent="0.4">
      <c r="B22" s="4"/>
      <c r="C22" s="1" t="s">
        <v>34</v>
      </c>
      <c r="D22" s="1"/>
      <c r="E22" s="1"/>
      <c r="F22" s="10" t="s">
        <v>9</v>
      </c>
      <c r="G22" s="3">
        <v>0</v>
      </c>
      <c r="J22" s="17"/>
    </row>
    <row r="23" spans="2:13" ht="15" thickBot="1" x14ac:dyDescent="0.4">
      <c r="B23" s="1" t="s">
        <v>10</v>
      </c>
      <c r="C23" s="1"/>
      <c r="D23" s="1"/>
      <c r="E23" s="1"/>
      <c r="F23" s="10" t="s">
        <v>9</v>
      </c>
      <c r="G23" s="19">
        <f>SUM(G19:G22)</f>
        <v>138900</v>
      </c>
    </row>
    <row r="24" spans="2:13" x14ac:dyDescent="0.35">
      <c r="B24" s="1"/>
      <c r="C24" s="1"/>
      <c r="D24" s="1"/>
      <c r="E24" s="1"/>
      <c r="F24" s="2"/>
      <c r="G24" s="3"/>
    </row>
    <row r="25" spans="2:13" x14ac:dyDescent="0.35">
      <c r="B25" s="4" t="s">
        <v>13</v>
      </c>
      <c r="C25" s="1"/>
      <c r="D25" s="1"/>
      <c r="E25" s="1"/>
      <c r="F25" s="2"/>
      <c r="G25" s="3"/>
    </row>
    <row r="26" spans="2:13" x14ac:dyDescent="0.35">
      <c r="B26" s="1"/>
      <c r="C26" s="1"/>
      <c r="D26" s="1"/>
      <c r="E26" s="1"/>
      <c r="F26" s="2"/>
      <c r="G26" s="3"/>
    </row>
    <row r="27" spans="2:13" x14ac:dyDescent="0.35">
      <c r="B27" s="1" t="s">
        <v>14</v>
      </c>
      <c r="C27" s="1"/>
      <c r="D27" s="1"/>
      <c r="E27" s="1"/>
      <c r="F27" s="2" t="s">
        <v>9</v>
      </c>
      <c r="G27" s="11">
        <f>G16</f>
        <v>560000</v>
      </c>
    </row>
    <row r="28" spans="2:13" ht="15" thickBot="1" x14ac:dyDescent="0.4">
      <c r="B28" s="12" t="s">
        <v>15</v>
      </c>
      <c r="C28" s="12"/>
      <c r="D28" s="12"/>
      <c r="E28" s="12"/>
      <c r="F28" s="13" t="s">
        <v>9</v>
      </c>
      <c r="G28" s="14">
        <f>G23</f>
        <v>138900</v>
      </c>
    </row>
    <row r="29" spans="2:13" ht="15" thickBot="1" x14ac:dyDescent="0.4">
      <c r="B29" s="1" t="s">
        <v>10</v>
      </c>
      <c r="C29" s="1"/>
      <c r="D29" s="1"/>
      <c r="E29" s="1"/>
      <c r="F29" s="2" t="s">
        <v>9</v>
      </c>
      <c r="G29" s="20">
        <f>G27-G28</f>
        <v>421100</v>
      </c>
    </row>
    <row r="30" spans="2:13" ht="15" thickBot="1" x14ac:dyDescent="0.4">
      <c r="F30" s="2" t="s">
        <v>9</v>
      </c>
      <c r="G30" s="14"/>
    </row>
    <row r="31" spans="2:13" x14ac:dyDescent="0.35">
      <c r="F31" s="15"/>
      <c r="G31" s="16"/>
    </row>
    <row r="32" spans="2:13" ht="15" thickBot="1" x14ac:dyDescent="0.4">
      <c r="G32" s="18"/>
    </row>
    <row r="33" spans="7:7" x14ac:dyDescent="0.35">
      <c r="G33" s="17">
        <f>G31-G32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9"/>
  <sheetViews>
    <sheetView topLeftCell="A7" workbookViewId="0">
      <selection activeCell="I18" sqref="I18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38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16</v>
      </c>
      <c r="E3" s="4"/>
      <c r="F3" s="2"/>
      <c r="G3" s="3"/>
    </row>
    <row r="4" spans="2:7" x14ac:dyDescent="0.35">
      <c r="B4" s="4" t="s">
        <v>2</v>
      </c>
      <c r="C4" s="4"/>
      <c r="D4" s="4" t="s">
        <v>18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20</v>
      </c>
      <c r="C7" s="4"/>
      <c r="D7" s="4" t="s">
        <v>21</v>
      </c>
      <c r="E7" s="4"/>
      <c r="F7" s="2"/>
      <c r="G7" s="3"/>
    </row>
    <row r="8" spans="2:7" x14ac:dyDescent="0.35">
      <c r="B8" s="4" t="s">
        <v>7</v>
      </c>
      <c r="C8" s="1"/>
      <c r="D8" s="5" t="s">
        <v>19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270000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270000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x14ac:dyDescent="0.35">
      <c r="B17" s="4"/>
      <c r="C17" s="1" t="s">
        <v>36</v>
      </c>
      <c r="D17" s="1"/>
      <c r="E17" s="1"/>
      <c r="F17" s="10" t="s">
        <v>9</v>
      </c>
      <c r="G17" s="3">
        <f>G13*7%</f>
        <v>18900</v>
      </c>
    </row>
    <row r="18" spans="2:7" ht="15" thickBot="1" x14ac:dyDescent="0.4">
      <c r="B18" s="4"/>
      <c r="C18" s="1" t="s">
        <v>37</v>
      </c>
      <c r="D18" s="1"/>
      <c r="E18" s="1"/>
      <c r="F18" s="10"/>
      <c r="G18" s="3">
        <v>59651</v>
      </c>
    </row>
    <row r="19" spans="2:7" ht="15" thickBot="1" x14ac:dyDescent="0.4">
      <c r="B19" s="1" t="s">
        <v>10</v>
      </c>
      <c r="C19" s="1"/>
      <c r="D19" s="1"/>
      <c r="E19" s="1"/>
      <c r="F19" s="10" t="s">
        <v>9</v>
      </c>
      <c r="G19" s="19">
        <f>SUM(G17:G18)</f>
        <v>78551</v>
      </c>
    </row>
    <row r="20" spans="2:7" x14ac:dyDescent="0.35">
      <c r="B20" s="1"/>
      <c r="C20" s="1"/>
      <c r="D20" s="1"/>
      <c r="E20" s="1"/>
      <c r="F20" s="2"/>
      <c r="G20" s="3"/>
    </row>
    <row r="21" spans="2:7" x14ac:dyDescent="0.35">
      <c r="B21" s="4" t="s">
        <v>13</v>
      </c>
      <c r="C21" s="1"/>
      <c r="D21" s="1"/>
      <c r="E21" s="1"/>
      <c r="F21" s="2"/>
      <c r="G21" s="3"/>
    </row>
    <row r="22" spans="2:7" x14ac:dyDescent="0.35">
      <c r="B22" s="1"/>
      <c r="C22" s="1"/>
      <c r="D22" s="1"/>
      <c r="E22" s="1"/>
      <c r="F22" s="2"/>
      <c r="G22" s="3"/>
    </row>
    <row r="23" spans="2:7" x14ac:dyDescent="0.35">
      <c r="B23" s="1" t="s">
        <v>14</v>
      </c>
      <c r="C23" s="1"/>
      <c r="D23" s="1"/>
      <c r="E23" s="1"/>
      <c r="F23" s="2" t="s">
        <v>9</v>
      </c>
      <c r="G23" s="11">
        <f>G14</f>
        <v>270000</v>
      </c>
    </row>
    <row r="24" spans="2:7" ht="15" thickBot="1" x14ac:dyDescent="0.4">
      <c r="B24" s="12" t="s">
        <v>15</v>
      </c>
      <c r="C24" s="12"/>
      <c r="D24" s="12"/>
      <c r="E24" s="12"/>
      <c r="F24" s="13" t="s">
        <v>9</v>
      </c>
      <c r="G24" s="14">
        <f>G19</f>
        <v>78551</v>
      </c>
    </row>
    <row r="25" spans="2:7" ht="15" thickBot="1" x14ac:dyDescent="0.4">
      <c r="B25" s="1" t="s">
        <v>10</v>
      </c>
      <c r="C25" s="1"/>
      <c r="D25" s="1"/>
      <c r="E25" s="1"/>
      <c r="F25" s="2" t="s">
        <v>9</v>
      </c>
      <c r="G25" s="20">
        <f>G23-G24</f>
        <v>191449</v>
      </c>
    </row>
    <row r="26" spans="2:7" ht="15" thickBot="1" x14ac:dyDescent="0.4">
      <c r="F26" s="2" t="s">
        <v>9</v>
      </c>
      <c r="G26" s="14"/>
    </row>
    <row r="27" spans="2:7" x14ac:dyDescent="0.35">
      <c r="F27" s="15"/>
      <c r="G27" s="16"/>
    </row>
    <row r="28" spans="2:7" ht="15" thickBot="1" x14ac:dyDescent="0.4">
      <c r="G28" s="18"/>
    </row>
    <row r="29" spans="2:7" x14ac:dyDescent="0.35">
      <c r="G29" s="17">
        <f>G27-G28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Enero 2018</vt:lpstr>
      <vt:lpstr>Febrero 2018</vt:lpstr>
      <vt:lpstr>Marzo 2018</vt:lpstr>
      <vt:lpstr>Abril y 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2017-01-03T15:58:02Z</dcterms:created>
  <dcterms:modified xsi:type="dcterms:W3CDTF">2020-03-21T19:20:58Z</dcterms:modified>
</cp:coreProperties>
</file>